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ala\cernbox\Literature\Schools - Lectures - Tutorials\CAS_HighIntensity_2025\"/>
    </mc:Choice>
  </mc:AlternateContent>
  <xr:revisionPtr revIDLastSave="0" documentId="13_ncr:1_{B82A4BAA-9DD9-4F36-A655-C877D58EF6FE}" xr6:coauthVersionLast="47" xr6:coauthVersionMax="47" xr10:uidLastSave="{00000000-0000-0000-0000-000000000000}"/>
  <bookViews>
    <workbookView xWindow="2844" yWindow="3636" windowWidth="17280" windowHeight="9960" xr2:uid="{D2FCDCB7-346E-4DC3-9EDE-9DA53996F7D5}"/>
  </bookViews>
  <sheets>
    <sheet name="Sheet1" sheetId="1" r:id="rId1"/>
  </sheets>
  <definedNames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Sheet1!$C$3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" l="1"/>
  <c r="E3" i="1" s="1"/>
  <c r="C15" i="1" s="1"/>
  <c r="C16" i="1" s="1"/>
</calcChain>
</file>

<file path=xl/sharedStrings.xml><?xml version="1.0" encoding="utf-8"?>
<sst xmlns="http://schemas.openxmlformats.org/spreadsheetml/2006/main" count="16" uniqueCount="14">
  <si>
    <t>Calculations for Dielectric resonator</t>
  </si>
  <si>
    <t>G_sample</t>
  </si>
  <si>
    <t>G_resonator</t>
  </si>
  <si>
    <t>p</t>
  </si>
  <si>
    <t>Measured Q0</t>
  </si>
  <si>
    <t>Calculated Rs</t>
  </si>
  <si>
    <t>Tan delta</t>
  </si>
  <si>
    <t>Calculated resistivity</t>
  </si>
  <si>
    <t>Frequency [Hz]</t>
  </si>
  <si>
    <t>Resistivity of copper [Ohm.m]</t>
  </si>
  <si>
    <t>Skin depth [m]</t>
  </si>
  <si>
    <t>Surface resistance [Ohm]</t>
  </si>
  <si>
    <t>Ohm</t>
  </si>
  <si>
    <t>Ohm.m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</si>
</sst>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11" fontId="0" fillId="0" borderId="0" xfId="0" applyNumberFormat="1"/>
    <xf numFmtId="0" fontId="1" fillId="0" borderId="0" xfId="0" applyFont="1"/>
    <xf numFmtId="0" fontId="0" fillId="0" borderId="1" xfId="0" applyBorder="1"/>
    <xf numFmtId="0" fontId="2" fillId="2" borderId="0" xfId="0" applyFont="1" applyFill="1"/>
    <xf numFmtId="0" fontId="1" fillId="3" borderId="0" xfId="0" applyFont="1" applyFill="1"/>
    <xf numFmtId="11" fontId="1" fillId="3" borderId="0" xfId="0" applyNumberFormat="1" applyFont="1" applyFill="1"/>
    <xf numFmtId="0" fontId="0" fillId="3" borderId="0" xfId="0" applyFill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BD0D3-4819-4226-9574-AF85409C2746}">
  <dimension ref="B2:G16"/>
  <sheetViews>
    <sheetView tabSelected="1" workbookViewId="0">
      <selection activeCell="B2" sqref="B2:E3"/>
    </sheetView>
  </sheetViews>
  <sheetFormatPr defaultRowHeight="14.4" x14ac:dyDescent="0.3"/>
  <cols>
    <col min="2" max="2" width="31.21875" bestFit="1" customWidth="1"/>
    <col min="3" max="3" width="13.6640625" bestFit="1" customWidth="1"/>
    <col min="4" max="4" width="17.5546875" customWidth="1"/>
    <col min="5" max="5" width="22.33203125" bestFit="1" customWidth="1"/>
    <col min="6" max="6" width="14.109375" bestFit="1" customWidth="1"/>
    <col min="7" max="7" width="23.5546875" bestFit="1" customWidth="1"/>
  </cols>
  <sheetData>
    <row r="2" spans="2:7" x14ac:dyDescent="0.3">
      <c r="B2" s="2" t="s">
        <v>9</v>
      </c>
      <c r="C2" s="2" t="s">
        <v>8</v>
      </c>
      <c r="D2" s="2" t="s">
        <v>10</v>
      </c>
      <c r="E2" s="2" t="s">
        <v>11</v>
      </c>
    </row>
    <row r="3" spans="2:7" x14ac:dyDescent="0.3">
      <c r="B3" s="1">
        <v>1.7500000000000001E-8</v>
      </c>
      <c r="C3" s="1">
        <v>3400000000</v>
      </c>
      <c r="D3">
        <f>SQRT(B3/(4*PI()*0.0000001*PI()*C3))</f>
        <v>1.1418253941351308E-6</v>
      </c>
      <c r="E3" s="1">
        <f>B3/D3</f>
        <v>1.5326336311915078E-2</v>
      </c>
    </row>
    <row r="4" spans="2:7" x14ac:dyDescent="0.3">
      <c r="E4" s="1"/>
      <c r="G4" s="1"/>
    </row>
    <row r="5" spans="2:7" x14ac:dyDescent="0.3">
      <c r="D5" s="1"/>
      <c r="E5" s="1"/>
      <c r="G5" s="1"/>
    </row>
    <row r="7" spans="2:7" x14ac:dyDescent="0.3">
      <c r="B7" s="3"/>
      <c r="C7" s="3"/>
      <c r="D7" s="3"/>
      <c r="E7" s="3"/>
      <c r="F7" s="3"/>
      <c r="G7" s="3"/>
    </row>
    <row r="8" spans="2:7" x14ac:dyDescent="0.3">
      <c r="B8" s="2" t="s">
        <v>0</v>
      </c>
    </row>
    <row r="9" spans="2:7" x14ac:dyDescent="0.3">
      <c r="B9" t="s">
        <v>2</v>
      </c>
      <c r="C9">
        <v>451.82</v>
      </c>
      <c r="D9" t="s">
        <v>12</v>
      </c>
    </row>
    <row r="10" spans="2:7" x14ac:dyDescent="0.3">
      <c r="B10" t="s">
        <v>1</v>
      </c>
      <c r="C10">
        <v>455.53</v>
      </c>
      <c r="D10" t="s">
        <v>12</v>
      </c>
    </row>
    <row r="11" spans="2:7" x14ac:dyDescent="0.3">
      <c r="B11" t="s">
        <v>3</v>
      </c>
      <c r="C11">
        <v>0.98</v>
      </c>
    </row>
    <row r="12" spans="2:7" x14ac:dyDescent="0.3">
      <c r="B12" t="s">
        <v>6</v>
      </c>
      <c r="C12" s="1">
        <v>5.0000000000000004E-6</v>
      </c>
    </row>
    <row r="14" spans="2:7" x14ac:dyDescent="0.3">
      <c r="B14" s="4" t="s">
        <v>4</v>
      </c>
      <c r="C14" s="4">
        <v>12000</v>
      </c>
      <c r="D14" s="8"/>
    </row>
    <row r="15" spans="2:7" x14ac:dyDescent="0.3">
      <c r="B15" s="5" t="s">
        <v>5</v>
      </c>
      <c r="C15" s="6">
        <f>C10*(1/C14-E3/C9-C11*C12)</f>
        <v>2.0276551878978331E-2</v>
      </c>
      <c r="D15" s="7" t="s">
        <v>12</v>
      </c>
    </row>
    <row r="16" spans="2:7" x14ac:dyDescent="0.3">
      <c r="B16" s="5" t="s">
        <v>7</v>
      </c>
      <c r="C16" s="6">
        <f>C15^2/(4*PI()*0.0000001*PI()*C3)</f>
        <v>3.0630180253782984E-8</v>
      </c>
      <c r="D16" s="7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Calatroni</dc:creator>
  <cp:lastModifiedBy>Sergio Calatroni</cp:lastModifiedBy>
  <dcterms:created xsi:type="dcterms:W3CDTF">2020-08-18T08:01:00Z</dcterms:created>
  <dcterms:modified xsi:type="dcterms:W3CDTF">2025-06-22T19:45:43Z</dcterms:modified>
</cp:coreProperties>
</file>