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y\Desktop\"/>
    </mc:Choice>
  </mc:AlternateContent>
  <xr:revisionPtr revIDLastSave="0" documentId="13_ncr:1_{597ADCA1-C3E0-48A6-97EE-FDF9877A130A}" xr6:coauthVersionLast="36" xr6:coauthVersionMax="36" xr10:uidLastSave="{00000000-0000-0000-0000-000000000000}"/>
  <bookViews>
    <workbookView xWindow="-2016" yWindow="216" windowWidth="23256" windowHeight="13176" xr2:uid="{00000000-000D-0000-FFFF-FFFF00000000}"/>
  </bookViews>
  <sheets>
    <sheet name="QP Scan" sheetId="2" r:id="rId1"/>
    <sheet name="Sheet3" sheetId="3" r:id="rId2"/>
  </sheets>
  <calcPr calcId="191029"/>
</workbook>
</file>

<file path=xl/calcChain.xml><?xml version="1.0" encoding="utf-8"?>
<calcChain xmlns="http://schemas.openxmlformats.org/spreadsheetml/2006/main">
  <c r="D15" i="2" l="1"/>
  <c r="B6" i="2" l="1"/>
  <c r="D12" i="2" l="1"/>
  <c r="D13" i="2"/>
  <c r="D14" i="2"/>
  <c r="D16" i="2"/>
  <c r="D17" i="2"/>
  <c r="D18" i="2"/>
  <c r="D11" i="2"/>
  <c r="C34" i="2"/>
  <c r="C35" i="2" s="1"/>
  <c r="C36" i="2" s="1"/>
  <c r="F35" i="2" s="1"/>
  <c r="F36" i="2" l="1"/>
  <c r="D6" i="2"/>
  <c r="F15" i="2" s="1"/>
  <c r="G15" i="2" s="1"/>
  <c r="F14" i="2" l="1"/>
  <c r="G14" i="2" s="1"/>
  <c r="F12" i="2"/>
  <c r="G12" i="2" s="1"/>
  <c r="F17" i="2"/>
  <c r="G17" i="2" s="1"/>
  <c r="F13" i="2"/>
  <c r="G13" i="2" s="1"/>
  <c r="F18" i="2"/>
  <c r="G18" i="2" s="1"/>
  <c r="F16" i="2"/>
  <c r="G16" i="2" s="1"/>
  <c r="F11" i="2"/>
  <c r="G11" i="2" s="1"/>
</calcChain>
</file>

<file path=xl/sharedStrings.xml><?xml version="1.0" encoding="utf-8"?>
<sst xmlns="http://schemas.openxmlformats.org/spreadsheetml/2006/main" count="37" uniqueCount="37">
  <si>
    <t>sigma [p]</t>
  </si>
  <si>
    <t>pixel 1</t>
  </si>
  <si>
    <t>pixel 2</t>
  </si>
  <si>
    <t>Cal. Result</t>
  </si>
  <si>
    <t>Calibration</t>
  </si>
  <si>
    <t>Line-distance [mm]</t>
  </si>
  <si>
    <t>Width Measurement</t>
  </si>
  <si>
    <r>
      <t xml:space="preserve">(often the unit is written in [ </t>
    </r>
    <r>
      <rPr>
        <sz val="11"/>
        <color theme="1"/>
        <rFont val="Symbol"/>
        <family val="1"/>
        <charset val="2"/>
      </rPr>
      <t>p</t>
    </r>
    <r>
      <rPr>
        <sz val="11"/>
        <color theme="1"/>
        <rFont val="Calibri"/>
        <family val="2"/>
        <scheme val="minor"/>
      </rPr>
      <t xml:space="preserve"> mm mrad] while </t>
    </r>
    <r>
      <rPr>
        <sz val="11"/>
        <color theme="1"/>
        <rFont val="Symbol"/>
        <family val="1"/>
        <charset val="2"/>
      </rPr>
      <t>p</t>
    </r>
    <r>
      <rPr>
        <sz val="11"/>
        <color theme="1"/>
        <rFont val="Calibri"/>
        <family val="2"/>
        <scheme val="minor"/>
      </rPr>
      <t xml:space="preserve"> indicates that </t>
    </r>
    <r>
      <rPr>
        <sz val="11"/>
        <color theme="1"/>
        <rFont val="Symbol"/>
        <family val="1"/>
        <charset val="2"/>
      </rPr>
      <t>e</t>
    </r>
    <r>
      <rPr>
        <sz val="11"/>
        <color theme="1"/>
        <rFont val="Calibri"/>
        <family val="2"/>
        <scheme val="minor"/>
      </rPr>
      <t xml:space="preserve"> is the area of an ellipse)</t>
    </r>
  </si>
  <si>
    <t xml:space="preserve">Emittance: </t>
  </si>
  <si>
    <t>pixel/mm</t>
  </si>
  <si>
    <t>=&gt;</t>
  </si>
  <si>
    <t>METER!!!</t>
  </si>
  <si>
    <t>[meter]</t>
  </si>
  <si>
    <t>PIXEL</t>
  </si>
  <si>
    <t>Emitt^2</t>
  </si>
  <si>
    <t>should not be negativ!</t>
  </si>
  <si>
    <t>measured</t>
  </si>
  <si>
    <t>sigma [m]</t>
  </si>
  <si>
    <t>sigma^2</t>
  </si>
  <si>
    <t>From Fit:</t>
  </si>
  <si>
    <t>a=</t>
  </si>
  <si>
    <t>b=</t>
  </si>
  <si>
    <t>c=</t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</si>
  <si>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Calibri"/>
        <family val="2"/>
        <scheme val="minor"/>
      </rPr>
      <t xml:space="preserve">11 </t>
    </r>
    <r>
      <rPr>
        <sz val="11"/>
        <color theme="1"/>
        <rFont val="Calibri"/>
        <family val="2"/>
        <scheme val="minor"/>
      </rPr>
      <t>=</t>
    </r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</si>
  <si>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Calibri"/>
        <family val="2"/>
        <scheme val="minor"/>
      </rPr>
      <t>22</t>
    </r>
    <r>
      <rPr>
        <sz val="11"/>
        <color theme="1"/>
        <rFont val="Calibri"/>
        <family val="2"/>
        <scheme val="minor"/>
      </rPr>
      <t xml:space="preserve"> =</t>
    </r>
  </si>
  <si>
    <r>
      <rPr>
        <sz val="11"/>
        <color theme="1"/>
        <rFont val="Symbol"/>
        <family val="1"/>
        <charset val="2"/>
      </rPr>
      <t>s</t>
    </r>
    <r>
      <rPr>
        <vertAlign val="subscript"/>
        <sz val="11"/>
        <color theme="1"/>
        <rFont val="Calibri"/>
        <family val="2"/>
        <scheme val="minor"/>
      </rPr>
      <t>12</t>
    </r>
    <r>
      <rPr>
        <sz val="11"/>
        <color theme="1"/>
        <rFont val="Calibri"/>
        <family val="2"/>
        <scheme val="minor"/>
      </rPr>
      <t xml:space="preserve"> =</t>
    </r>
  </si>
  <si>
    <t>s =</t>
  </si>
  <si>
    <t>Distance s</t>
  </si>
  <si>
    <t>Emittance:</t>
  </si>
  <si>
    <r>
      <t xml:space="preserve">Take 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Calibri"/>
        <family val="2"/>
        <scheme val="minor"/>
      </rPr>
      <t xml:space="preserve"> =FWHM/2.36 if not Gaussian!</t>
    </r>
  </si>
  <si>
    <r>
      <t>y=ax^2 + bx + c with x=s/f and y=</t>
    </r>
    <r>
      <rPr>
        <sz val="11"/>
        <color theme="1"/>
        <rFont val="Symbol"/>
        <family val="1"/>
        <charset val="2"/>
      </rPr>
      <t>s</t>
    </r>
    <r>
      <rPr>
        <sz val="11"/>
        <color theme="1"/>
        <rFont val="Calibri"/>
        <family val="2"/>
        <scheme val="minor"/>
      </rPr>
      <t>^2</t>
    </r>
  </si>
  <si>
    <t>s/f</t>
  </si>
  <si>
    <t>Focus f [m]</t>
  </si>
  <si>
    <t>with</t>
  </si>
  <si>
    <t>Aperture</t>
  </si>
  <si>
    <t>m rad</t>
  </si>
  <si>
    <t>expected Emittance: around 2 * 10E-6 [m rad]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</si>
</sst>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8" tint="-0.499984740745262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11" fontId="0" fillId="0" borderId="0" xfId="0" applyNumberFormat="1"/>
    <xf numFmtId="0" fontId="0" fillId="0" borderId="0" xfId="0" quotePrefix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11" fontId="0" fillId="0" borderId="0" xfId="0" applyNumberFormat="1" applyBorder="1"/>
    <xf numFmtId="0" fontId="0" fillId="0" borderId="6" xfId="0" applyBorder="1"/>
    <xf numFmtId="0" fontId="0" fillId="0" borderId="1" xfId="0" applyBorder="1"/>
    <xf numFmtId="11" fontId="0" fillId="0" borderId="1" xfId="0" applyNumberFormat="1" applyBorder="1"/>
    <xf numFmtId="0" fontId="0" fillId="2" borderId="1" xfId="0" applyFill="1" applyBorder="1"/>
    <xf numFmtId="11" fontId="0" fillId="2" borderId="1" xfId="0" applyNumberFormat="1" applyFill="1" applyBorder="1"/>
    <xf numFmtId="0" fontId="0" fillId="0" borderId="0" xfId="0" applyAlignment="1">
      <alignment wrapText="1"/>
    </xf>
    <xf numFmtId="0" fontId="2" fillId="0" borderId="0" xfId="0" applyFont="1"/>
    <xf numFmtId="11" fontId="0" fillId="0" borderId="0" xfId="0" applyNumberFormat="1" applyFill="1" applyBorder="1"/>
    <xf numFmtId="0" fontId="0" fillId="0" borderId="0" xfId="0" applyFill="1" applyBorder="1"/>
    <xf numFmtId="11" fontId="2" fillId="0" borderId="0" xfId="0" applyNumberFormat="1" applyFont="1" applyFill="1" applyBorder="1"/>
    <xf numFmtId="11" fontId="4" fillId="0" borderId="0" xfId="0" applyNumberFormat="1" applyFont="1"/>
    <xf numFmtId="0" fontId="5" fillId="0" borderId="0" xfId="0" applyFont="1"/>
    <xf numFmtId="0" fontId="0" fillId="0" borderId="0" xfId="0" applyAlignment="1">
      <alignment horizontal="left"/>
    </xf>
    <xf numFmtId="11" fontId="0" fillId="0" borderId="7" xfId="0" applyNumberFormat="1" applyBorder="1"/>
    <xf numFmtId="0" fontId="9" fillId="0" borderId="0" xfId="0" applyFont="1" applyAlignment="1">
      <alignment horizontal="left" vertical="center"/>
    </xf>
    <xf numFmtId="0" fontId="8" fillId="0" borderId="0" xfId="0" applyFont="1"/>
    <xf numFmtId="0" fontId="0" fillId="0" borderId="2" xfId="0" applyBorder="1"/>
    <xf numFmtId="11" fontId="0" fillId="0" borderId="3" xfId="0" applyNumberFormat="1" applyBorder="1"/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/>
    </xf>
    <xf numFmtId="0" fontId="8" fillId="0" borderId="0" xfId="0" quotePrefix="1" applyFont="1" applyFill="1" applyBorder="1"/>
    <xf numFmtId="0" fontId="8" fillId="0" borderId="0" xfId="0" applyFont="1" applyFill="1" applyBorder="1"/>
    <xf numFmtId="0" fontId="10" fillId="0" borderId="0" xfId="0" applyFont="1"/>
    <xf numFmtId="0" fontId="6" fillId="2" borderId="1" xfId="0" applyFont="1" applyFill="1" applyBorder="1"/>
    <xf numFmtId="164" fontId="0" fillId="2" borderId="1" xfId="0" applyNumberFormat="1" applyFill="1" applyBorder="1" applyAlignment="1">
      <alignment horizontal="right"/>
    </xf>
    <xf numFmtId="164" fontId="0" fillId="2" borderId="1" xfId="0" applyNumberFormat="1" applyFill="1" applyBorder="1"/>
    <xf numFmtId="164" fontId="11" fillId="2" borderId="1" xfId="0" applyNumberFormat="1" applyFont="1" applyFill="1" applyBorder="1" applyAlignment="1">
      <alignment horizontal="right"/>
    </xf>
    <xf numFmtId="11" fontId="11" fillId="2" borderId="1" xfId="0" applyNumberFormat="1" applyFont="1" applyFill="1" applyBorder="1"/>
    <xf numFmtId="0" fontId="1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85390503845163"/>
          <c:y val="4.3761638733705775E-2"/>
          <c:w val="0.83886702037395389"/>
          <c:h val="0.90858005762978256"/>
        </c:manualLayout>
      </c:layout>
      <c:scatterChart>
        <c:scatterStyle val="lineMarker"/>
        <c:varyColors val="0"/>
        <c:ser>
          <c:idx val="0"/>
          <c:order val="0"/>
          <c:tx>
            <c:v>measured width^2</c:v>
          </c:tx>
          <c:spPr>
            <a:ln w="28800">
              <a:noFill/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>
                <a:solidFill>
                  <a:srgbClr val="004586"/>
                </a:solidFill>
              </a:ln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3986569310061006"/>
                  <c:y val="-1.8494995817830463E-2"/>
                </c:manualLayout>
              </c:layout>
              <c:numFmt formatCode="0.00E+00" sourceLinked="0"/>
              <c:spPr>
                <a:solidFill>
                  <a:schemeClr val="lt1"/>
                </a:solidFill>
                <a:ln w="25400" cap="flat" cmpd="sng" algn="ctr">
                  <a:solidFill>
                    <a:schemeClr val="dk1"/>
                  </a:solidFill>
                  <a:prstDash val="solid"/>
                </a:ln>
                <a:effectLst/>
              </c:spPr>
              <c:txPr>
                <a:bodyPr/>
                <a:lstStyle/>
                <a:p>
                  <a:pPr>
                    <a:defRPr sz="140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'QP Scan'!$D$12:$D$17</c:f>
              <c:numCache>
                <c:formatCode>0.00E+00</c:formatCode>
                <c:ptCount val="6"/>
                <c:pt idx="0">
                  <c:v>1.4142857142857141</c:v>
                </c:pt>
                <c:pt idx="1">
                  <c:v>1.2375</c:v>
                </c:pt>
                <c:pt idx="2">
                  <c:v>0.99</c:v>
                </c:pt>
                <c:pt idx="3">
                  <c:v>0.7615384615384615</c:v>
                </c:pt>
                <c:pt idx="4">
                  <c:v>0.70714285714285707</c:v>
                </c:pt>
                <c:pt idx="5">
                  <c:v>0.61875000000000002</c:v>
                </c:pt>
              </c:numCache>
            </c:numRef>
          </c:xVal>
          <c:yVal>
            <c:numRef>
              <c:f>'QP Scan'!$G$12:$G$17</c:f>
              <c:numCache>
                <c:formatCode>0.00E+00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B3-4EAE-ACDE-F0E0ACB02D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377728"/>
        <c:axId val="208379264"/>
      </c:scatterChart>
      <c:valAx>
        <c:axId val="208377728"/>
        <c:scaling>
          <c:orientation val="minMax"/>
        </c:scaling>
        <c:delete val="0"/>
        <c:axPos val="b"/>
        <c:numFmt formatCode="0.00E+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de-DE"/>
          </a:p>
        </c:txPr>
        <c:crossAx val="208379264"/>
        <c:crosses val="autoZero"/>
        <c:crossBetween val="midCat"/>
      </c:valAx>
      <c:valAx>
        <c:axId val="208379264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0.00E+0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latin typeface="Arial"/>
              </a:defRPr>
            </a:pPr>
            <a:endParaRPr lang="de-DE"/>
          </a:p>
        </c:txPr>
        <c:crossAx val="208377728"/>
        <c:crosses val="autoZero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1000" b="0" strike="noStrike" spc="-1">
              <a:latin typeface="Arial"/>
            </a:defRPr>
          </a:pPr>
          <a:endParaRPr lang="de-DE"/>
        </a:p>
      </c:txPr>
    </c:legend>
    <c:plotVisOnly val="1"/>
    <c:dispBlanksAs val="span"/>
    <c:showDLblsOverMax val="1"/>
  </c:chart>
  <c:spPr>
    <a:solidFill>
      <a:srgbClr val="FFFFFF"/>
    </a:solidFill>
    <a:ln>
      <a:solidFill>
        <a:srgbClr val="004586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390525</xdr:colOff>
      <xdr:row>0</xdr:row>
      <xdr:rowOff>0</xdr:rowOff>
    </xdr:from>
    <xdr:to>
      <xdr:col>17</xdr:col>
      <xdr:colOff>382585</xdr:colOff>
      <xdr:row>7</xdr:row>
      <xdr:rowOff>91034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6006465" y="0"/>
          <a:ext cx="5341300" cy="1554074"/>
          <a:chOff x="3950632" y="50340"/>
          <a:chExt cx="5202235" cy="1805534"/>
        </a:xfrm>
      </xdr:grpSpPr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GrpSpPr/>
        </xdr:nvGrpSpPr>
        <xdr:grpSpPr>
          <a:xfrm>
            <a:off x="3950632" y="50340"/>
            <a:ext cx="4221768" cy="1794483"/>
            <a:chOff x="843746" y="4189918"/>
            <a:chExt cx="2693481" cy="1123950"/>
          </a:xfrm>
        </xdr:grpSpPr>
        <xdr:grpSp>
          <xdr:nvGrpSpPr>
            <xdr:cNvPr id="12" name="Group 1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GrpSpPr/>
          </xdr:nvGrpSpPr>
          <xdr:grpSpPr>
            <a:xfrm>
              <a:off x="870227" y="4189918"/>
              <a:ext cx="2667000" cy="1123950"/>
              <a:chOff x="3246245" y="3789040"/>
              <a:chExt cx="2667000" cy="1123950"/>
            </a:xfrm>
          </xdr:grpSpPr>
          <xdr:pic>
            <xdr:nvPicPr>
              <xdr:cNvPr id="14" name="Picture 13">
                <a:extLst>
                  <a:ext uri="{FF2B5EF4-FFF2-40B4-BE49-F238E27FC236}">
                    <a16:creationId xmlns:a16="http://schemas.microsoft.com/office/drawing/2014/main" id="{00000000-0008-0000-0000-00000E000000}"/>
                  </a:ext>
                </a:extLst>
              </xdr:cNvPr>
              <xdr:cNvPicPr>
                <a:picLocks noChangeAspect="1" noChangeArrowheads="1"/>
              </xdr:cNvPicPr>
            </xdr:nvPicPr>
            <xdr:blipFill>
              <a:blip xmlns:r="http://schemas.openxmlformats.org/officeDocument/2006/relationships" r:embed="rId1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3246245" y="3789040"/>
                <a:ext cx="2667000" cy="1123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 xmlns:a14="http://schemas.microsoft.com/office/drawing/2010/main">
                    <a:solidFill>
                      <a:schemeClr val="accent1"/>
                    </a:solidFill>
                  </a14:hiddenFill>
                </a:ext>
                <a:ext uri="{91240B29-F687-4F45-9708-019B960494DF}">
                  <a14:hiddenLine xmlns:a14="http://schemas.microsoft.com/office/drawing/2010/main" w="9525">
                    <a:solidFill>
                      <a:schemeClr val="tx1"/>
                    </a:solidFill>
                    <a:miter lim="800000"/>
                    <a:headEnd/>
                    <a:tailEnd/>
                  </a14:hiddenLine>
                </a:ext>
              </a:extLst>
            </xdr:spPr>
          </xdr:pic>
          <xdr:sp macro="" textlink="">
            <xdr:nvSpPr>
              <xdr:cNvPr id="15" name="TextBox 35">
                <a:extLst>
                  <a:ext uri="{FF2B5EF4-FFF2-40B4-BE49-F238E27FC236}">
                    <a16:creationId xmlns:a16="http://schemas.microsoft.com/office/drawing/2014/main" id="{00000000-0008-0000-0000-00000F000000}"/>
                  </a:ext>
                </a:extLst>
              </xdr:cNvPr>
              <xdr:cNvSpPr txBox="1"/>
            </xdr:nvSpPr>
            <xdr:spPr>
              <a:xfrm>
                <a:off x="5087618" y="3820398"/>
                <a:ext cx="813043" cy="369332"/>
              </a:xfrm>
              <a:prstGeom prst="rect">
                <a:avLst/>
              </a:prstGeom>
              <a:solidFill>
                <a:schemeClr val="bg1"/>
              </a:solidFill>
            </xdr:spPr>
            <xdr:txBody>
              <a:bodyPr wrap="square" rtlCol="0">
                <a:spAutoFit/>
              </a:bodyPr>
              <a:lstStyle>
                <a:defPPr>
                  <a:defRPr lang="en-US"/>
                </a:defPPr>
                <a:lvl1pPr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1pPr>
                <a:lvl2pPr marL="4572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2pPr>
                <a:lvl3pPr marL="9144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3pPr>
                <a:lvl4pPr marL="13716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4pPr>
                <a:lvl5pPr marL="18288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9pPr>
              </a:lstStyle>
              <a:p>
                <a:r>
                  <a:rPr lang="en-US" sz="1800"/>
                  <a:t>Screen</a:t>
                </a:r>
              </a:p>
            </xdr:txBody>
          </xdr:sp>
          <xdr:sp macro="" textlink="">
            <xdr:nvSpPr>
              <xdr:cNvPr id="16" name="TextBox 36">
                <a:extLst>
                  <a:ext uri="{FF2B5EF4-FFF2-40B4-BE49-F238E27FC236}">
                    <a16:creationId xmlns:a16="http://schemas.microsoft.com/office/drawing/2014/main" id="{00000000-0008-0000-0000-000010000000}"/>
                  </a:ext>
                </a:extLst>
              </xdr:cNvPr>
              <xdr:cNvSpPr txBox="1"/>
            </xdr:nvSpPr>
            <xdr:spPr>
              <a:xfrm>
                <a:off x="4721771" y="3907629"/>
                <a:ext cx="304892" cy="461665"/>
              </a:xfrm>
              <a:prstGeom prst="rect">
                <a:avLst/>
              </a:prstGeom>
              <a:solidFill>
                <a:schemeClr val="bg1"/>
              </a:solidFill>
            </xdr:spPr>
            <xdr:txBody>
              <a:bodyPr wrap="square" rtlCol="0">
                <a:spAutoFit/>
              </a:bodyPr>
              <a:lstStyle>
                <a:defPPr>
                  <a:defRPr lang="en-US"/>
                </a:defPPr>
                <a:lvl1pPr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1pPr>
                <a:lvl2pPr marL="4572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2pPr>
                <a:lvl3pPr marL="9144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3pPr>
                <a:lvl4pPr marL="13716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4pPr>
                <a:lvl5pPr marL="1828800" algn="l" rtl="0" fontAlgn="base">
                  <a:spcBef>
                    <a:spcPct val="0"/>
                  </a:spcBef>
                  <a:spcAft>
                    <a:spcPct val="0"/>
                  </a:spcAft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2400" kern="120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+mn-cs"/>
                  </a:defRPr>
                </a:lvl9pPr>
              </a:lstStyle>
              <a:p>
                <a:r>
                  <a:rPr lang="en-US">
                    <a:latin typeface="+mn-lt"/>
                  </a:rPr>
                  <a:t>s</a:t>
                </a:r>
              </a:p>
            </xdr:txBody>
          </xdr:sp>
        </xdr:grpSp>
        <xdr:sp macro="" textlink="">
          <xdr:nvSpPr>
            <xdr:cNvPr id="13" name="TextBox 33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SpPr txBox="1"/>
          </xdr:nvSpPr>
          <xdr:spPr>
            <a:xfrm>
              <a:off x="843746" y="5036869"/>
              <a:ext cx="543739" cy="276999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algn="l" rtl="0" fontAlgn="base">
                <a:spcBef>
                  <a:spcPct val="0"/>
                </a:spcBef>
                <a:spcAft>
                  <a:spcPct val="0"/>
                </a:spcAft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1pPr>
              <a:lvl2pPr marL="457200" algn="l" rtl="0" fontAlgn="base">
                <a:spcBef>
                  <a:spcPct val="0"/>
                </a:spcBef>
                <a:spcAft>
                  <a:spcPct val="0"/>
                </a:spcAft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2pPr>
              <a:lvl3pPr marL="914400" algn="l" rtl="0" fontAlgn="base">
                <a:spcBef>
                  <a:spcPct val="0"/>
                </a:spcBef>
                <a:spcAft>
                  <a:spcPct val="0"/>
                </a:spcAft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3pPr>
              <a:lvl4pPr marL="1371600" algn="l" rtl="0" fontAlgn="base">
                <a:spcBef>
                  <a:spcPct val="0"/>
                </a:spcBef>
                <a:spcAft>
                  <a:spcPct val="0"/>
                </a:spcAft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4pPr>
              <a:lvl5pPr marL="1828800" algn="l" rtl="0" fontAlgn="base">
                <a:spcBef>
                  <a:spcPct val="0"/>
                </a:spcBef>
                <a:spcAft>
                  <a:spcPct val="0"/>
                </a:spcAft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2400" kern="1200">
                  <a:solidFill>
                    <a:schemeClr val="tx1"/>
                  </a:solidFill>
                  <a:latin typeface="Times New Roman" pitchFamily="18" charset="0"/>
                  <a:ea typeface="+mn-ea"/>
                  <a:cs typeface="+mn-cs"/>
                </a:defRPr>
              </a:lvl9pPr>
            </a:lstStyle>
            <a:p>
              <a:r>
                <a:rPr lang="en-US" sz="1200"/>
                <a:t>Fig. 1</a:t>
              </a:r>
            </a:p>
          </xdr:txBody>
        </xdr:sp>
      </xdr:grpSp>
      <xdr:sp macro="" textlink="">
        <xdr:nvSpPr>
          <xdr:cNvPr id="8" name="TextBox 3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3992138" y="1394209"/>
            <a:ext cx="2090131" cy="461665"/>
          </a:xfrm>
          <a:prstGeom prst="rect">
            <a:avLst/>
          </a:prstGeom>
          <a:solidFill>
            <a:schemeClr val="bg1"/>
          </a:solidFill>
        </xdr:spPr>
        <xdr:txBody>
          <a:bodyPr wrap="square" rtlCol="0">
            <a:spAutoFit/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2400" kern="1200">
                <a:solidFill>
                  <a:schemeClr val="tx1"/>
                </a:solidFill>
                <a:latin typeface="Times New Roman" pitchFamily="18" charset="0"/>
                <a:ea typeface="+mn-ea"/>
                <a:cs typeface="+mn-cs"/>
              </a:defRPr>
            </a:lvl9pPr>
          </a:lstStyle>
          <a:p>
            <a:r>
              <a:rPr lang="en-US"/>
              <a:t>Laser     lenses</a:t>
            </a:r>
          </a:p>
        </xdr:txBody>
      </xdr:sp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>
          <a:xfrm>
            <a:off x="8181267" y="771270"/>
            <a:ext cx="971600" cy="755035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n-US"/>
            </a:defPPr>
            <a:lvl1pPr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rtl="0" fontAlgn="base">
              <a:spcBef>
                <a:spcPct val="0"/>
              </a:spcBef>
              <a:spcAft>
                <a:spcPct val="0"/>
              </a:spcAft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24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sz="1600">
                <a:solidFill>
                  <a:schemeClr val="tx1"/>
                </a:solidFill>
              </a:rPr>
              <a:t>USB Camera</a:t>
            </a:r>
          </a:p>
        </xdr:txBody>
      </xdr:sp>
      <xdr:cxnSp macro="">
        <xdr:nvCxnSpPr>
          <xdr:cNvPr id="10" name="Straight Connector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CxnSpPr/>
        </xdr:nvCxnSpPr>
        <xdr:spPr>
          <a:xfrm flipH="1" flipV="1">
            <a:off x="7821228" y="771270"/>
            <a:ext cx="340315" cy="238146"/>
          </a:xfrm>
          <a:prstGeom prst="line">
            <a:avLst/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Straight Connector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CxnSpPr/>
        </xdr:nvCxnSpPr>
        <xdr:spPr>
          <a:xfrm flipH="1">
            <a:off x="7821228" y="1148787"/>
            <a:ext cx="340315" cy="253004"/>
          </a:xfrm>
          <a:prstGeom prst="line">
            <a:avLst/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10</xdr:col>
      <xdr:colOff>180975</xdr:colOff>
      <xdr:row>10</xdr:row>
      <xdr:rowOff>57149</xdr:rowOff>
    </xdr:from>
    <xdr:to>
      <xdr:col>21</xdr:col>
      <xdr:colOff>409575</xdr:colOff>
      <xdr:row>33</xdr:row>
      <xdr:rowOff>40004</xdr:rowOff>
    </xdr:to>
    <xdr:graphicFrame macro="">
      <xdr:nvGraphicFramePr>
        <xdr:cNvPr id="17" name="Chart 16" title="Full Aperture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110490</xdr:colOff>
      <xdr:row>29</xdr:row>
      <xdr:rowOff>78105</xdr:rowOff>
    </xdr:from>
    <xdr:to>
      <xdr:col>4</xdr:col>
      <xdr:colOff>424444</xdr:colOff>
      <xdr:row>31</xdr:row>
      <xdr:rowOff>116153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0490" y="5793105"/>
          <a:ext cx="3041914" cy="40380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0</xdr:col>
      <xdr:colOff>102871</xdr:colOff>
      <xdr:row>27</xdr:row>
      <xdr:rowOff>11430</xdr:rowOff>
    </xdr:from>
    <xdr:to>
      <xdr:col>10</xdr:col>
      <xdr:colOff>160021</xdr:colOff>
      <xdr:row>29</xdr:row>
      <xdr:rowOff>36952</xdr:rowOff>
    </xdr:to>
    <xdr:sp macro="" textlink="">
      <xdr:nvSpPr>
        <xdr:cNvPr id="18" name="TextBox 1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2871" y="5360670"/>
          <a:ext cx="6496050" cy="391282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txBody>
        <a:bodyPr wrap="square" rtlCol="0">
          <a:spAutoFit/>
        </a:bodyPr>
        <a:lstStyle>
          <a:defPPr>
            <a:defRPr lang="en-US"/>
          </a:defPPr>
          <a:lvl1pPr algn="l" rtl="0" fontAlgn="base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2400" kern="1200">
              <a:solidFill>
                <a:schemeClr val="tx1"/>
              </a:solidFill>
              <a:latin typeface="Times New Roman" pitchFamily="18" charset="0"/>
              <a:ea typeface="+mn-ea"/>
              <a:cs typeface="+mn-cs"/>
            </a:defRPr>
          </a:lvl9pPr>
        </a:lstStyle>
        <a:p>
          <a:r>
            <a:rPr lang="en-US" sz="2000">
              <a:latin typeface="Symbol" pitchFamily="18" charset="2"/>
              <a:cs typeface="Times New Roman" pitchFamily="18" charset="0"/>
            </a:rPr>
            <a:t>s</a:t>
          </a:r>
          <a:r>
            <a:rPr lang="en-US" sz="2000" baseline="-30000">
              <a:cs typeface="Times New Roman" pitchFamily="18" charset="0"/>
            </a:rPr>
            <a:t>11</a:t>
          </a:r>
          <a:r>
            <a:rPr lang="en-US" sz="2000"/>
            <a:t> = a     </a:t>
          </a:r>
          <a:r>
            <a:rPr lang="en-US" sz="2000">
              <a:latin typeface="Symbol" pitchFamily="18" charset="2"/>
              <a:cs typeface="Times New Roman" pitchFamily="18" charset="0"/>
            </a:rPr>
            <a:t>s</a:t>
          </a:r>
          <a:r>
            <a:rPr lang="en-US" sz="2000" baseline="-30000">
              <a:cs typeface="Times New Roman" pitchFamily="18" charset="0"/>
            </a:rPr>
            <a:t>12 </a:t>
          </a:r>
          <a:r>
            <a:rPr lang="en-US" sz="2000">
              <a:cs typeface="Times New Roman" pitchFamily="18" charset="0"/>
            </a:rPr>
            <a:t>= (b-2</a:t>
          </a:r>
          <a:r>
            <a:rPr lang="en-US" sz="2000">
              <a:latin typeface="Symbol" pitchFamily="18" charset="2"/>
              <a:cs typeface="Times New Roman" pitchFamily="18" charset="0"/>
            </a:rPr>
            <a:t>s</a:t>
          </a:r>
          <a:r>
            <a:rPr lang="en-US" sz="2000" baseline="-30000">
              <a:cs typeface="Times New Roman" pitchFamily="18" charset="0"/>
            </a:rPr>
            <a:t>11</a:t>
          </a:r>
          <a:r>
            <a:rPr lang="en-US" sz="2000"/>
            <a:t>) / 2s      </a:t>
          </a:r>
          <a:r>
            <a:rPr lang="en-US" sz="2000">
              <a:latin typeface="Symbol" pitchFamily="18" charset="2"/>
              <a:cs typeface="Times New Roman" pitchFamily="18" charset="0"/>
            </a:rPr>
            <a:t>s</a:t>
          </a:r>
          <a:r>
            <a:rPr lang="en-US" sz="2000" baseline="-30000">
              <a:cs typeface="Times New Roman" pitchFamily="18" charset="0"/>
            </a:rPr>
            <a:t>22</a:t>
          </a:r>
          <a:r>
            <a:rPr lang="en-US" sz="2000"/>
            <a:t> = (c - </a:t>
          </a:r>
          <a:r>
            <a:rPr lang="en-US" sz="2000">
              <a:latin typeface="Symbol" pitchFamily="18" charset="2"/>
              <a:cs typeface="Times New Roman" pitchFamily="18" charset="0"/>
            </a:rPr>
            <a:t>s</a:t>
          </a:r>
          <a:r>
            <a:rPr lang="en-US" sz="2000" baseline="-30000">
              <a:cs typeface="Times New Roman" pitchFamily="18" charset="0"/>
            </a:rPr>
            <a:t>11  </a:t>
          </a:r>
          <a:r>
            <a:rPr lang="en-US" sz="2000">
              <a:cs typeface="Times New Roman" pitchFamily="18" charset="0"/>
            </a:rPr>
            <a:t>- 2s</a:t>
          </a:r>
          <a:r>
            <a:rPr lang="en-US" sz="2000">
              <a:latin typeface="Symbol" pitchFamily="18" charset="2"/>
              <a:cs typeface="Times New Roman" pitchFamily="18" charset="0"/>
            </a:rPr>
            <a:t>s</a:t>
          </a:r>
          <a:r>
            <a:rPr lang="en-US" sz="2000" baseline="-30000">
              <a:cs typeface="Times New Roman" pitchFamily="18" charset="0"/>
            </a:rPr>
            <a:t>12</a:t>
          </a:r>
          <a:r>
            <a:rPr lang="en-US" sz="2000">
              <a:cs typeface="Times New Roman" pitchFamily="18" charset="0"/>
            </a:rPr>
            <a:t>) / s</a:t>
          </a:r>
          <a:r>
            <a:rPr lang="en-US" sz="2000" baseline="30000">
              <a:cs typeface="Times New Roman" pitchFamily="18" charset="0"/>
            </a:rPr>
            <a:t>2</a:t>
          </a:r>
          <a:r>
            <a:rPr lang="en-US" sz="2000" baseline="-30000">
              <a:cs typeface="Times New Roman" pitchFamily="18" charset="0"/>
            </a:rPr>
            <a:t> </a:t>
          </a:r>
          <a:endParaRPr lang="en-US" sz="2000">
            <a:cs typeface="Times New Roman" pitchFamily="18" charset="0"/>
          </a:endParaRPr>
        </a:p>
      </xdr:txBody>
    </xdr:sp>
    <xdr:clientData/>
  </xdr:twoCellAnchor>
  <xdr:twoCellAnchor editAs="oneCell">
    <xdr:from>
      <xdr:col>0</xdr:col>
      <xdr:colOff>91440</xdr:colOff>
      <xdr:row>23</xdr:row>
      <xdr:rowOff>94410</xdr:rowOff>
    </xdr:from>
    <xdr:to>
      <xdr:col>9</xdr:col>
      <xdr:colOff>298065</xdr:colOff>
      <xdr:row>27</xdr:row>
      <xdr:rowOff>15126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17EBE1-EF66-446E-9139-E9F8EFDCC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1440" y="4712130"/>
          <a:ext cx="5822565" cy="6522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60"/>
  <sheetViews>
    <sheetView tabSelected="1" topLeftCell="A4" workbookViewId="0">
      <selection activeCell="A15" sqref="A15:XFD15"/>
    </sheetView>
  </sheetViews>
  <sheetFormatPr defaultColWidth="9.109375" defaultRowHeight="14.4" x14ac:dyDescent="0.3"/>
  <cols>
    <col min="1" max="1" width="6.109375" customWidth="1"/>
    <col min="2" max="2" width="11.88671875" customWidth="1"/>
    <col min="3" max="3" width="12.6640625" bestFit="1" customWidth="1"/>
    <col min="5" max="5" width="10.88671875" customWidth="1"/>
    <col min="6" max="6" width="10.6640625" customWidth="1"/>
    <col min="7" max="7" width="12.33203125" customWidth="1"/>
    <col min="8" max="8" width="3.109375" customWidth="1"/>
    <col min="9" max="9" width="5.109375" customWidth="1"/>
    <col min="10" max="10" width="12" bestFit="1" customWidth="1"/>
    <col min="11" max="11" width="11.33203125" customWidth="1"/>
  </cols>
  <sheetData>
    <row r="2" spans="1:17" x14ac:dyDescent="0.3">
      <c r="B2" s="14" t="s">
        <v>4</v>
      </c>
    </row>
    <row r="3" spans="1:17" ht="28.8" x14ac:dyDescent="0.3">
      <c r="B3" s="13" t="s">
        <v>5</v>
      </c>
      <c r="C3" t="s">
        <v>1</v>
      </c>
      <c r="D3" t="s">
        <v>2</v>
      </c>
    </row>
    <row r="4" spans="1:17" x14ac:dyDescent="0.3">
      <c r="B4" s="9">
        <v>1</v>
      </c>
      <c r="C4" s="9">
        <v>1</v>
      </c>
      <c r="D4" s="9">
        <v>3</v>
      </c>
    </row>
    <row r="5" spans="1:17" x14ac:dyDescent="0.3">
      <c r="B5" t="s">
        <v>12</v>
      </c>
      <c r="D5" t="s">
        <v>3</v>
      </c>
    </row>
    <row r="6" spans="1:17" x14ac:dyDescent="0.3">
      <c r="B6" s="12">
        <f>B4*0.001</f>
        <v>1E-3</v>
      </c>
      <c r="C6" s="2" t="s">
        <v>10</v>
      </c>
      <c r="D6" s="11">
        <f>(D4-C4)/B4</f>
        <v>2</v>
      </c>
      <c r="E6" t="s">
        <v>9</v>
      </c>
    </row>
    <row r="7" spans="1:17" x14ac:dyDescent="0.3">
      <c r="B7" s="15"/>
      <c r="C7" s="2"/>
      <c r="D7" s="16"/>
    </row>
    <row r="8" spans="1:17" x14ac:dyDescent="0.3">
      <c r="B8" s="17" t="s">
        <v>6</v>
      </c>
      <c r="C8" s="2"/>
      <c r="D8" s="16"/>
      <c r="J8" s="14"/>
    </row>
    <row r="9" spans="1:17" ht="18" x14ac:dyDescent="0.35">
      <c r="B9" t="s">
        <v>27</v>
      </c>
      <c r="E9" t="s">
        <v>0</v>
      </c>
      <c r="F9" t="s">
        <v>17</v>
      </c>
      <c r="Q9" s="23"/>
    </row>
    <row r="10" spans="1:17" x14ac:dyDescent="0.3">
      <c r="B10" s="18" t="s">
        <v>11</v>
      </c>
      <c r="C10" t="s">
        <v>32</v>
      </c>
      <c r="D10" t="s">
        <v>31</v>
      </c>
      <c r="E10" t="s">
        <v>13</v>
      </c>
      <c r="F10" s="1" t="s">
        <v>16</v>
      </c>
      <c r="G10" t="s">
        <v>18</v>
      </c>
      <c r="H10" t="s">
        <v>29</v>
      </c>
    </row>
    <row r="11" spans="1:17" x14ac:dyDescent="0.3">
      <c r="A11" s="2" t="s">
        <v>26</v>
      </c>
      <c r="B11" s="21">
        <v>9.9000000000000005E-2</v>
      </c>
      <c r="C11" s="35">
        <v>0.05</v>
      </c>
      <c r="D11" s="36">
        <f>$B$11/C11</f>
        <v>1.98</v>
      </c>
      <c r="E11" s="37">
        <v>0</v>
      </c>
      <c r="F11" s="36">
        <f>E11/$D$6*10^-3</f>
        <v>0</v>
      </c>
      <c r="G11" s="36">
        <f>F11*F11</f>
        <v>0</v>
      </c>
    </row>
    <row r="12" spans="1:17" x14ac:dyDescent="0.3">
      <c r="B12" s="1"/>
      <c r="C12" s="33">
        <v>7.0000000000000007E-2</v>
      </c>
      <c r="D12" s="12">
        <f t="shared" ref="D12:D18" si="0">$B$11/C12</f>
        <v>1.4142857142857141</v>
      </c>
      <c r="E12" s="9">
        <v>0</v>
      </c>
      <c r="F12" s="12">
        <f t="shared" ref="F12:F18" si="1">E12/$D$6*10^-3</f>
        <v>0</v>
      </c>
      <c r="G12" s="12">
        <f t="shared" ref="G12:G18" si="2">F12*F12</f>
        <v>0</v>
      </c>
    </row>
    <row r="13" spans="1:17" x14ac:dyDescent="0.3">
      <c r="A13" s="20"/>
      <c r="B13" s="7"/>
      <c r="C13" s="34">
        <v>0.08</v>
      </c>
      <c r="D13" s="12">
        <f t="shared" si="0"/>
        <v>1.2375</v>
      </c>
      <c r="E13" s="9">
        <v>0</v>
      </c>
      <c r="F13" s="12">
        <f t="shared" si="1"/>
        <v>0</v>
      </c>
      <c r="G13" s="12">
        <f t="shared" si="2"/>
        <v>0</v>
      </c>
    </row>
    <row r="14" spans="1:17" x14ac:dyDescent="0.3">
      <c r="A14" s="2"/>
      <c r="B14" s="7"/>
      <c r="C14" s="34">
        <v>0.1</v>
      </c>
      <c r="D14" s="12">
        <f t="shared" si="0"/>
        <v>0.99</v>
      </c>
      <c r="E14" s="9">
        <v>0</v>
      </c>
      <c r="F14" s="12">
        <f t="shared" si="1"/>
        <v>0</v>
      </c>
      <c r="G14" s="12">
        <f t="shared" si="2"/>
        <v>0</v>
      </c>
    </row>
    <row r="15" spans="1:17" x14ac:dyDescent="0.3">
      <c r="B15" s="1"/>
      <c r="C15" s="33">
        <v>0.13</v>
      </c>
      <c r="D15" s="12">
        <f t="shared" si="0"/>
        <v>0.7615384615384615</v>
      </c>
      <c r="E15" s="9">
        <v>0</v>
      </c>
      <c r="F15" s="12">
        <f t="shared" ref="F15" si="3">E15/$D$6*10^-3</f>
        <v>0</v>
      </c>
      <c r="G15" s="12">
        <f t="shared" ref="G15" si="4">F15*F15</f>
        <v>0</v>
      </c>
    </row>
    <row r="16" spans="1:17" x14ac:dyDescent="0.3">
      <c r="B16" s="1"/>
      <c r="C16" s="33">
        <v>0.14000000000000001</v>
      </c>
      <c r="D16" s="12">
        <f t="shared" si="0"/>
        <v>0.70714285714285707</v>
      </c>
      <c r="E16" s="9">
        <v>0</v>
      </c>
      <c r="F16" s="12">
        <f t="shared" si="1"/>
        <v>0</v>
      </c>
      <c r="G16" s="12">
        <f t="shared" si="2"/>
        <v>0</v>
      </c>
    </row>
    <row r="17" spans="2:20" x14ac:dyDescent="0.3">
      <c r="B17" s="1"/>
      <c r="C17" s="33">
        <v>0.16</v>
      </c>
      <c r="D17" s="12">
        <f t="shared" si="0"/>
        <v>0.61875000000000002</v>
      </c>
      <c r="E17" s="9">
        <v>0</v>
      </c>
      <c r="F17" s="12">
        <f t="shared" si="1"/>
        <v>0</v>
      </c>
      <c r="G17" s="12">
        <f t="shared" si="2"/>
        <v>0</v>
      </c>
    </row>
    <row r="18" spans="2:20" x14ac:dyDescent="0.3">
      <c r="B18" s="1"/>
      <c r="C18" s="35">
        <v>0.25</v>
      </c>
      <c r="D18" s="36">
        <f t="shared" si="0"/>
        <v>0.39600000000000002</v>
      </c>
      <c r="E18" s="37">
        <v>0</v>
      </c>
      <c r="F18" s="36">
        <f t="shared" si="1"/>
        <v>0</v>
      </c>
      <c r="G18" s="36">
        <f t="shared" si="2"/>
        <v>0</v>
      </c>
    </row>
    <row r="19" spans="2:20" x14ac:dyDescent="0.3">
      <c r="B19" s="1"/>
      <c r="R19" s="26"/>
      <c r="S19" s="15"/>
      <c r="T19" s="2"/>
    </row>
    <row r="20" spans="2:20" x14ac:dyDescent="0.3">
      <c r="B20" s="1" t="s">
        <v>19</v>
      </c>
      <c r="C20" t="s">
        <v>30</v>
      </c>
      <c r="R20" s="15"/>
      <c r="S20" s="16"/>
    </row>
    <row r="21" spans="2:20" x14ac:dyDescent="0.3">
      <c r="B21" s="1" t="s">
        <v>20</v>
      </c>
      <c r="C21" s="10">
        <v>0</v>
      </c>
      <c r="R21" s="26"/>
      <c r="S21" s="15"/>
      <c r="T21" s="2"/>
    </row>
    <row r="22" spans="2:20" x14ac:dyDescent="0.3">
      <c r="B22" s="1" t="s">
        <v>21</v>
      </c>
      <c r="C22" s="10">
        <v>0</v>
      </c>
      <c r="R22" s="15"/>
      <c r="S22" s="16"/>
    </row>
    <row r="23" spans="2:20" x14ac:dyDescent="0.3">
      <c r="B23" s="1" t="s">
        <v>22</v>
      </c>
      <c r="C23" s="10">
        <v>0</v>
      </c>
      <c r="R23" s="26"/>
      <c r="S23" s="15"/>
      <c r="T23" s="2"/>
    </row>
    <row r="24" spans="2:20" x14ac:dyDescent="0.3">
      <c r="B24" s="1"/>
      <c r="R24" s="26"/>
      <c r="S24" s="15"/>
      <c r="T24" s="2"/>
    </row>
    <row r="25" spans="2:20" x14ac:dyDescent="0.3">
      <c r="B25" s="1"/>
      <c r="R25" s="26"/>
      <c r="S25" s="15"/>
      <c r="T25" s="2"/>
    </row>
    <row r="26" spans="2:20" x14ac:dyDescent="0.3">
      <c r="B26" s="1"/>
      <c r="R26" s="26"/>
      <c r="S26" s="15"/>
      <c r="T26" s="2"/>
    </row>
    <row r="27" spans="2:20" x14ac:dyDescent="0.3">
      <c r="B27" s="1"/>
      <c r="R27" s="26"/>
      <c r="S27" s="15"/>
      <c r="T27" s="2"/>
    </row>
    <row r="28" spans="2:20" x14ac:dyDescent="0.3">
      <c r="B28" s="1"/>
      <c r="R28" s="26"/>
      <c r="S28" s="15"/>
      <c r="T28" s="2"/>
    </row>
    <row r="29" spans="2:20" x14ac:dyDescent="0.3">
      <c r="B29" s="1"/>
      <c r="R29" s="26"/>
      <c r="S29" s="15"/>
      <c r="T29" s="2"/>
    </row>
    <row r="30" spans="2:20" x14ac:dyDescent="0.3">
      <c r="B30" s="1"/>
      <c r="R30" s="26"/>
      <c r="S30" s="15"/>
      <c r="T30" s="2"/>
    </row>
    <row r="32" spans="2:20" x14ac:dyDescent="0.3">
      <c r="B32" s="5"/>
      <c r="C32" s="15"/>
      <c r="D32" s="7"/>
      <c r="E32" s="5"/>
      <c r="F32" s="5"/>
    </row>
    <row r="33" spans="1:11" x14ac:dyDescent="0.3">
      <c r="B33" s="24" t="s">
        <v>28</v>
      </c>
      <c r="C33" s="3"/>
      <c r="D33" s="25"/>
      <c r="E33" s="3"/>
      <c r="F33" s="4"/>
      <c r="H33" s="19"/>
      <c r="I33" s="19"/>
      <c r="J33" s="19"/>
    </row>
    <row r="34" spans="1:11" ht="15.6" x14ac:dyDescent="0.35">
      <c r="A34" s="2"/>
      <c r="B34" s="9" t="s">
        <v>23</v>
      </c>
      <c r="C34" s="12">
        <f>C21</f>
        <v>0</v>
      </c>
      <c r="D34" s="7"/>
      <c r="E34" s="5"/>
      <c r="F34" s="6"/>
    </row>
    <row r="35" spans="1:11" ht="15.6" x14ac:dyDescent="0.35">
      <c r="A35" s="20"/>
      <c r="B35" s="9" t="s">
        <v>25</v>
      </c>
      <c r="C35" s="12">
        <f>(C22-(2*C34))/(2*B11)</f>
        <v>0</v>
      </c>
      <c r="D35" s="7"/>
      <c r="E35" s="9" t="s">
        <v>14</v>
      </c>
      <c r="F35" s="12">
        <f>(C34*C36)-(C35^2)</f>
        <v>0</v>
      </c>
      <c r="G35" s="19" t="s">
        <v>15</v>
      </c>
    </row>
    <row r="36" spans="1:11" ht="15.6" x14ac:dyDescent="0.35">
      <c r="A36" s="2"/>
      <c r="B36" s="9" t="s">
        <v>24</v>
      </c>
      <c r="C36" s="12">
        <f>(C23-C34-(2*B11*C35))/(B11*B11)</f>
        <v>0</v>
      </c>
      <c r="D36" s="8"/>
      <c r="E36" s="9" t="s">
        <v>8</v>
      </c>
      <c r="F36" s="11">
        <f>SQRT(C34*C36-C35^2)</f>
        <v>0</v>
      </c>
      <c r="G36" s="32" t="s">
        <v>35</v>
      </c>
      <c r="J36" t="s">
        <v>36</v>
      </c>
    </row>
    <row r="37" spans="1:11" x14ac:dyDescent="0.3">
      <c r="F37" s="31" t="s">
        <v>33</v>
      </c>
      <c r="G37" s="31" t="s">
        <v>34</v>
      </c>
      <c r="J37" t="s">
        <v>7</v>
      </c>
    </row>
    <row r="38" spans="1:11" ht="18" customHeight="1" x14ac:dyDescent="0.3">
      <c r="C38" s="22"/>
      <c r="J38" s="19"/>
    </row>
    <row r="40" spans="1:11" ht="18" x14ac:dyDescent="0.35">
      <c r="B40" s="27"/>
      <c r="C40" s="28"/>
      <c r="D40" s="16"/>
      <c r="E40" s="16"/>
      <c r="F40" s="16"/>
      <c r="G40" s="16"/>
      <c r="H40" s="16"/>
      <c r="I40" s="16"/>
      <c r="J40" s="29"/>
      <c r="K40" s="16"/>
    </row>
    <row r="41" spans="1:11" ht="18" x14ac:dyDescent="0.35">
      <c r="B41" s="16"/>
      <c r="C41" s="16"/>
      <c r="D41" s="16"/>
      <c r="E41" s="16"/>
      <c r="F41" s="16"/>
      <c r="G41" s="16"/>
      <c r="H41" s="16"/>
      <c r="I41" s="16"/>
      <c r="J41" s="29"/>
      <c r="K41" s="16"/>
    </row>
    <row r="42" spans="1:11" ht="18" x14ac:dyDescent="0.35">
      <c r="B42" s="16"/>
      <c r="C42" s="16"/>
      <c r="D42" s="16"/>
      <c r="E42" s="16"/>
      <c r="F42" s="16"/>
      <c r="G42" s="16"/>
      <c r="H42" s="16"/>
      <c r="I42" s="16"/>
      <c r="J42" s="29"/>
      <c r="K42" s="16"/>
    </row>
    <row r="43" spans="1:11" x14ac:dyDescent="0.3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1:11" ht="18" x14ac:dyDescent="0.35">
      <c r="B44" s="16"/>
      <c r="C44" s="16"/>
      <c r="D44" s="16"/>
      <c r="E44" s="16"/>
      <c r="F44" s="16"/>
      <c r="G44" s="16"/>
      <c r="H44" s="16"/>
      <c r="I44" s="16"/>
      <c r="J44" s="30"/>
      <c r="K44" s="16"/>
    </row>
    <row r="45" spans="1:11" x14ac:dyDescent="0.3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1:11" x14ac:dyDescent="0.3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1:11" x14ac:dyDescent="0.3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1:11" x14ac:dyDescent="0.3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x14ac:dyDescent="0.3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x14ac:dyDescent="0.3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x14ac:dyDescent="0.3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x14ac:dyDescent="0.3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x14ac:dyDescent="0.3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x14ac:dyDescent="0.3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x14ac:dyDescent="0.3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x14ac:dyDescent="0.3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x14ac:dyDescent="0.3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x14ac:dyDescent="0.3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x14ac:dyDescent="0.3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x14ac:dyDescent="0.3">
      <c r="B60" s="16"/>
      <c r="C60" s="16"/>
      <c r="D60" s="16"/>
      <c r="E60" s="16"/>
      <c r="F60" s="16"/>
      <c r="G60" s="16"/>
      <c r="H60" s="16"/>
      <c r="I60" s="16"/>
      <c r="J60" s="16"/>
      <c r="K60" s="1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093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QP Scan</vt:lpstr>
      <vt:lpstr>Sheet3</vt:lpstr>
    </vt:vector>
  </TitlesOfParts>
  <Company>DESY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Wittenburg, Kay</dc:creator>
  <cp:lastModifiedBy>Wittenburg, Kay</cp:lastModifiedBy>
  <dcterms:created xsi:type="dcterms:W3CDTF">2017-05-12T12:28:16Z</dcterms:created>
  <dcterms:modified xsi:type="dcterms:W3CDTF">2023-07-10T13:53:38Z</dcterms:modified>
</cp:coreProperties>
</file>